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S:\Kauptaxtar\2020\"/>
    </mc:Choice>
  </mc:AlternateContent>
  <xr:revisionPtr revIDLastSave="0" documentId="8_{61D80968-B578-4036-97D3-0458A6C491C5}" xr6:coauthVersionLast="36" xr6:coauthVersionMax="36" xr10:uidLastSave="{00000000-0000-0000-0000-000000000000}"/>
  <bookViews>
    <workbookView xWindow="0" yWindow="0" windowWidth="27690" windowHeight="10335" xr2:uid="{00000000-000D-0000-FFFF-FFFF00000000}"/>
  </bookViews>
  <sheets>
    <sheet name="Reiknivél" sheetId="1" r:id="rId1"/>
    <sheet name="Útreikningatafla" sheetId="2" r:id="rId2"/>
  </sheets>
  <calcPr calcId="191029" concurrentCalc="0"/>
</workbook>
</file>

<file path=xl/calcChain.xml><?xml version="1.0" encoding="utf-8"?>
<calcChain xmlns="http://schemas.openxmlformats.org/spreadsheetml/2006/main">
  <c r="E3" i="2" l="1"/>
  <c r="F3" i="2"/>
  <c r="H3" i="2"/>
  <c r="J3" i="2"/>
  <c r="E4" i="2"/>
  <c r="F4" i="2"/>
  <c r="H4" i="2"/>
  <c r="J4" i="2"/>
  <c r="C2" i="1"/>
  <c r="C31" i="2"/>
  <c r="F31" i="2"/>
  <c r="H31" i="2"/>
  <c r="J31" i="2"/>
  <c r="C24" i="1"/>
  <c r="C30" i="2"/>
  <c r="F30" i="2"/>
  <c r="H30" i="2"/>
  <c r="J30" i="2"/>
  <c r="C23" i="1"/>
  <c r="C29" i="2"/>
  <c r="F29" i="2"/>
  <c r="H29" i="2"/>
  <c r="J29" i="2"/>
  <c r="C22" i="1"/>
  <c r="C28" i="2"/>
  <c r="F28" i="2"/>
  <c r="H28" i="2"/>
  <c r="J28" i="2"/>
  <c r="C21" i="1"/>
  <c r="C27" i="2"/>
  <c r="F27" i="2"/>
  <c r="H27" i="2"/>
  <c r="J27" i="2"/>
  <c r="C20" i="1"/>
  <c r="C26" i="2"/>
  <c r="F26" i="2"/>
  <c r="H26" i="2"/>
  <c r="J26" i="2"/>
  <c r="C19" i="1"/>
  <c r="C25" i="2"/>
  <c r="F25" i="2"/>
  <c r="H25" i="2"/>
  <c r="J25" i="2"/>
  <c r="C18" i="1"/>
  <c r="C24" i="2"/>
  <c r="F24" i="2"/>
  <c r="H24" i="2"/>
  <c r="J24" i="2"/>
  <c r="C17" i="1"/>
  <c r="E23" i="2"/>
  <c r="F23" i="2"/>
  <c r="H23" i="2"/>
  <c r="J23" i="2"/>
  <c r="C16" i="1"/>
  <c r="E22" i="2"/>
  <c r="F22" i="2"/>
  <c r="H22" i="2"/>
  <c r="J22" i="2"/>
  <c r="C15" i="1"/>
  <c r="E21" i="2"/>
  <c r="F21" i="2"/>
  <c r="H21" i="2"/>
  <c r="J21" i="2"/>
  <c r="E20" i="2"/>
  <c r="F20" i="2"/>
  <c r="H20" i="2"/>
  <c r="J20" i="2"/>
  <c r="E19" i="2"/>
  <c r="F19" i="2"/>
  <c r="H19" i="2"/>
  <c r="J19" i="2"/>
  <c r="C13" i="1"/>
  <c r="C16" i="2"/>
  <c r="F16" i="2"/>
  <c r="H16" i="2"/>
  <c r="J16" i="2"/>
  <c r="C9" i="1"/>
  <c r="C15" i="2"/>
  <c r="F15" i="2"/>
  <c r="H15" i="2"/>
  <c r="J15" i="2"/>
  <c r="C8" i="1"/>
  <c r="E12" i="2"/>
  <c r="F12" i="2"/>
  <c r="H12" i="2"/>
  <c r="J12" i="2"/>
  <c r="E11" i="2"/>
  <c r="F11" i="2"/>
  <c r="H11" i="2"/>
  <c r="J11" i="2"/>
  <c r="E10" i="2"/>
  <c r="F10" i="2"/>
  <c r="H10" i="2"/>
  <c r="J10" i="2"/>
  <c r="E9" i="2"/>
  <c r="F9" i="2"/>
  <c r="H9" i="2"/>
  <c r="J9" i="2"/>
  <c r="E8" i="2"/>
  <c r="F8" i="2"/>
  <c r="H8" i="2"/>
  <c r="J8" i="2"/>
  <c r="E7" i="2"/>
  <c r="F7" i="2"/>
  <c r="H7" i="2"/>
  <c r="J7" i="2"/>
  <c r="G6" i="2"/>
  <c r="F6" i="2"/>
  <c r="G5" i="2"/>
  <c r="F5" i="2"/>
  <c r="H5" i="2"/>
  <c r="J5" i="2"/>
  <c r="H6" i="2"/>
  <c r="J6" i="2"/>
  <c r="C4" i="1"/>
  <c r="C14" i="1"/>
  <c r="C3" i="1"/>
  <c r="C26" i="1"/>
  <c r="H32" i="2"/>
  <c r="J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ArnyBjork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</rPr>
          <t>Hér er skráður fjöldi messa sem leiknar eru á mánuði. Séu messur hvern sunnudag er gildið 4,2 en 2,1 hálfsmánaðarlega.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>Hér er skráður heildarfjöldi stórhátíðarmessa á ári.</t>
        </r>
      </text>
    </comment>
    <comment ref="A4" authorId="0" shapeId="0" xr:uid="{00000000-0006-0000-0000-000003000000}">
      <text>
        <r>
          <rPr>
            <sz val="9"/>
            <color indexed="81"/>
            <rFont val="Tahoma"/>
            <family val="2"/>
          </rPr>
          <t>Hér er skráður fjöldi kóræfinga kirkjukórs sem organisti annast á mánuði. Sé æfing hverja viku er gildið 4,2 en 2,1 hálfsmánaðarlega.</t>
        </r>
      </text>
    </comment>
    <comment ref="A13" authorId="0" shapeId="0" xr:uid="{00000000-0006-0000-0000-000004000000}">
      <text>
        <r>
          <rPr>
            <sz val="9"/>
            <color indexed="81"/>
            <rFont val="Tahoma"/>
            <family val="2"/>
          </rPr>
          <t>Tíðni í mánuði. Sé sunnudagaskóli hvern sunnudag er tíðnin 4,2 en 2,1 hálfsmánaðarlega.</t>
        </r>
      </text>
    </comment>
    <comment ref="A14" authorId="0" shapeId="0" xr:uid="{00000000-0006-0000-0000-000005000000}">
      <text>
        <r>
          <rPr>
            <sz val="9"/>
            <color indexed="81"/>
            <rFont val="Tahoma"/>
            <family val="2"/>
          </rPr>
          <t>Tíðni í mánuði. Sé æft í hverri viku er tíðnin 4,2 en 2,1 hálfsmánaðarlega.</t>
        </r>
      </text>
    </comment>
    <comment ref="A15" authorId="0" shapeId="0" xr:uid="{00000000-0006-0000-0000-000006000000}">
      <text>
        <r>
          <rPr>
            <sz val="9"/>
            <color indexed="81"/>
            <rFont val="Tahoma"/>
            <family val="2"/>
          </rPr>
          <t>Tíðni í mánuði. Séu helgistundir hverja viku er tíðnin 4,2 en 2,1 hálfsmánaðarlega.</t>
        </r>
      </text>
    </comment>
    <comment ref="A16" authorId="0" shapeId="0" xr:uid="{00000000-0006-0000-0000-000007000000}">
      <text>
        <r>
          <rPr>
            <sz val="9"/>
            <color indexed="81"/>
            <rFont val="Tahoma"/>
            <family val="2"/>
          </rPr>
          <t>Tíðni í mánuði. Séu bænastundir hverja viku er tíðnin 4,2 en 2,1 hálfsmánaðarlega.</t>
        </r>
      </text>
    </comment>
  </commentList>
</comments>
</file>

<file path=xl/sharedStrings.xml><?xml version="1.0" encoding="utf-8"?>
<sst xmlns="http://schemas.openxmlformats.org/spreadsheetml/2006/main" count="64" uniqueCount="62">
  <si>
    <t>Störf organista</t>
  </si>
  <si>
    <t>Klst. á stakan viðburð</t>
  </si>
  <si>
    <t>Hlutfall á ári</t>
  </si>
  <si>
    <t>Klst. á viku</t>
  </si>
  <si>
    <t>Álagsstuðull</t>
  </si>
  <si>
    <t>Tíðni í mán.</t>
  </si>
  <si>
    <t>Alls á mán.með álagi</t>
  </si>
  <si>
    <t>Vinnumán. (eða fjöldi skipta)</t>
  </si>
  <si>
    <t>Samtals á ári</t>
  </si>
  <si>
    <t>100% starf</t>
  </si>
  <si>
    <t>Messur í mánuði</t>
  </si>
  <si>
    <t>Starfshlutfall %</t>
  </si>
  <si>
    <t>Messan</t>
  </si>
  <si>
    <t>Stórhátíðarmessur á ári</t>
  </si>
  <si>
    <t>Kóræfingar á mánuði</t>
  </si>
  <si>
    <t>Æfingar organista fyrir messu</t>
  </si>
  <si>
    <t>Aukið umfang:</t>
  </si>
  <si>
    <t>Viðbótaræfingar organista t.d. með einsöngvara og/eða hljóðfæraleikurum*</t>
  </si>
  <si>
    <t>Fundir, stjórnun og umsýsla, viðvera fyrir sóknarbörn o.fl.*</t>
  </si>
  <si>
    <t>Önnur verkefni organista:</t>
  </si>
  <si>
    <t>Sunnudagaskóli**</t>
  </si>
  <si>
    <t>Stórhátíðarmessa</t>
  </si>
  <si>
    <t>Barnakór**</t>
  </si>
  <si>
    <t>Helgistundir / Samverustundir**</t>
  </si>
  <si>
    <t>Bænastundir / Tíðargjörð**</t>
  </si>
  <si>
    <t>Endurmenntun og fagleg uppbygging organista*</t>
  </si>
  <si>
    <t>Æfingar f. stórhátíðarmessu</t>
  </si>
  <si>
    <t>Aðstoð við fermingarfræðslu/æskulýðsstarf*</t>
  </si>
  <si>
    <t>Listvinafélag og skipulag utanaðkomandi tónlistarviðburða*</t>
  </si>
  <si>
    <t>Kóræfing</t>
  </si>
  <si>
    <t>Námskeið/fyrirlestrar/fræðsla*</t>
  </si>
  <si>
    <t>Aðrir fundir og nefndarstörf*</t>
  </si>
  <si>
    <t>Gerð messuskráa og kynningarefnis*</t>
  </si>
  <si>
    <t>Umsjón með vefsíðu(m) og samfélagsmiðlum*</t>
  </si>
  <si>
    <t>Undirbúningur kóræfingar</t>
  </si>
  <si>
    <t>Annað*</t>
  </si>
  <si>
    <t>Samtals</t>
  </si>
  <si>
    <t>Umsjón og skipuleg nótnasafns</t>
  </si>
  <si>
    <t>* Klukkustundir á viku</t>
  </si>
  <si>
    <t>** Tíðni / æfingar í mánuði</t>
  </si>
  <si>
    <t>Raddsetningar, útsetningar, umritanir og tölvuvinnsla ýmis konar</t>
  </si>
  <si>
    <t>Tónleikar - eða viðamikil tónlistarmessa (t.d. aðventuhátíð)</t>
  </si>
  <si>
    <t>Undirbúningur fyrir tónleika</t>
  </si>
  <si>
    <t>Viðbótaræfingar organista t.d. með einsöngvara og/eða hljóðfæraleikurum</t>
  </si>
  <si>
    <t>Fundir, stjórnun og umsýsla, viðvera fyrir sóknarbörn o.fl.</t>
  </si>
  <si>
    <t>Samningsatriði:</t>
  </si>
  <si>
    <t>Sunnudagaskóli</t>
  </si>
  <si>
    <t>Ýmsar samverur/heimsóknir, t.d. með öldruðum, leikskólabörnum og öðrum</t>
  </si>
  <si>
    <t>Bænastundir/Tíðagjörð</t>
  </si>
  <si>
    <t>Endurmenntun og fagleg uppbygging organista</t>
  </si>
  <si>
    <t>Aðstoð við fermingarfræðslu/æskulýðsstarf</t>
  </si>
  <si>
    <t>Listvinafélag og skipulag utanaðkomandi tónlistarviðburða</t>
  </si>
  <si>
    <t>Námskeið/fyrirlestrar/fræðsla</t>
  </si>
  <si>
    <t>Aðrir fundir og nefndarstörf</t>
  </si>
  <si>
    <t>Gerð messuskráa og kynningarefnis</t>
  </si>
  <si>
    <t>Umsjón með vefsíðu(m) og samfélagsmiðlum</t>
  </si>
  <si>
    <t>Annað</t>
  </si>
  <si>
    <t>Barnakór - Æfingar*</t>
  </si>
  <si>
    <t>Barnakór - Undirbúningur*</t>
  </si>
  <si>
    <t>Ofangreind reiknitafla er viðmið vegna starfa organista og er vinnuskjal til hliðsjónar þegar gerð er starfslýsing.</t>
  </si>
  <si>
    <t>* Ekki er ætlast til þess að sóknarnefndir noti þessa reiknitöflu til að reikna barnakórsstjórahlutfall annarra en organista. Syngi barnakór utan kirkju eða helgihalds skal samið um það sérstaklega.</t>
  </si>
  <si>
    <t>Upplýsingar um starf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</si>
</sst>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sz val="10"/>
      <color theme="1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sz val="8"/>
      <color rgb="FF000000"/>
      <name val="Arial"/>
    </font>
    <font>
      <i/>
      <sz val="8"/>
      <color theme="1"/>
      <name val="Arial"/>
    </font>
    <font>
      <b/>
      <i/>
      <sz val="8"/>
      <color rgb="FF000000"/>
      <name val="Arial"/>
    </font>
    <font>
      <sz val="9"/>
      <color indexed="81"/>
      <name val="Tahoma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0B3B2"/>
        <bgColor rgb="FFB0B3B2"/>
      </patternFill>
    </fill>
    <fill>
      <patternFill patternType="solid">
        <fgColor rgb="FFD0D0D0"/>
        <bgColor rgb="FFD0D0D0"/>
      </patternFill>
    </fill>
    <fill>
      <patternFill patternType="solid">
        <fgColor rgb="FFD4D4D4"/>
        <bgColor rgb="FFD4D4D4"/>
      </patternFill>
    </fill>
    <fill>
      <patternFill patternType="solid">
        <fgColor rgb="FFC2D79C"/>
        <bgColor rgb="FFC2D79C"/>
      </patternFill>
    </fill>
    <fill>
      <patternFill patternType="solid">
        <fgColor rgb="FFF9BF92"/>
        <bgColor rgb="FFF9BF92"/>
      </patternFill>
    </fill>
    <fill>
      <patternFill patternType="solid">
        <fgColor theme="6" tint="0.39997558519241921"/>
        <bgColor rgb="FFC2D79C"/>
      </patternFill>
    </fill>
    <fill>
      <patternFill patternType="solid">
        <fgColor theme="0"/>
        <bgColor rgb="FFD4D4D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6" borderId="1" xfId="0" applyFont="1" applyFill="1" applyBorder="1" applyAlignment="1">
      <alignment horizontal="right" vertical="top"/>
    </xf>
    <xf numFmtId="4" fontId="4" fillId="6" borderId="1" xfId="0" applyNumberFormat="1" applyFont="1" applyFill="1" applyBorder="1" applyAlignment="1">
      <alignment horizontal="right" vertical="top"/>
    </xf>
    <xf numFmtId="164" fontId="4" fillId="6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2" fontId="4" fillId="6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3" fillId="5" borderId="1" xfId="0" applyNumberFormat="1" applyFont="1" applyFill="1" applyBorder="1" applyAlignment="1" applyProtection="1">
      <alignment horizontal="right" vertical="top"/>
      <protection locked="0"/>
    </xf>
    <xf numFmtId="0" fontId="5" fillId="5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0" fillId="0" borderId="0" xfId="0" applyFont="1" applyAlignment="1" applyProtection="1"/>
    <xf numFmtId="0" fontId="2" fillId="4" borderId="1" xfId="0" applyFont="1" applyFill="1" applyBorder="1" applyAlignment="1" applyProtection="1">
      <alignment vertical="top" wrapText="1"/>
    </xf>
    <xf numFmtId="2" fontId="4" fillId="6" borderId="1" xfId="0" applyNumberFormat="1" applyFont="1" applyFill="1" applyBorder="1" applyAlignment="1" applyProtection="1">
      <alignment horizontal="right" vertical="top"/>
    </xf>
    <xf numFmtId="0" fontId="1" fillId="4" borderId="1" xfId="0" applyFont="1" applyFill="1" applyBorder="1" applyAlignment="1" applyProtection="1">
      <alignment vertical="top" wrapText="1"/>
    </xf>
    <xf numFmtId="0" fontId="5" fillId="5" borderId="1" xfId="0" applyNumberFormat="1" applyFont="1" applyFill="1" applyBorder="1" applyAlignment="1" applyProtection="1">
      <alignment vertical="top"/>
    </xf>
    <xf numFmtId="2" fontId="1" fillId="6" borderId="1" xfId="0" applyNumberFormat="1" applyFont="1" applyFill="1" applyBorder="1" applyAlignment="1" applyProtection="1">
      <alignment vertical="top"/>
    </xf>
    <xf numFmtId="0" fontId="6" fillId="4" borderId="1" xfId="0" applyFont="1" applyFill="1" applyBorder="1" applyAlignment="1" applyProtection="1">
      <alignment vertical="top" wrapText="1"/>
    </xf>
    <xf numFmtId="0" fontId="4" fillId="4" borderId="1" xfId="0" applyFont="1" applyFill="1" applyBorder="1" applyAlignment="1" applyProtection="1">
      <alignment vertical="top" wrapText="1"/>
    </xf>
    <xf numFmtId="0" fontId="5" fillId="5" borderId="1" xfId="0" applyFont="1" applyFill="1" applyBorder="1" applyAlignment="1" applyProtection="1">
      <alignment vertical="top"/>
    </xf>
    <xf numFmtId="0" fontId="1" fillId="6" borderId="1" xfId="0" applyFont="1" applyFill="1" applyBorder="1" applyAlignment="1" applyProtection="1">
      <alignment vertical="top"/>
    </xf>
    <xf numFmtId="0" fontId="4" fillId="5" borderId="1" xfId="0" applyFont="1" applyFill="1" applyBorder="1" applyAlignment="1" applyProtection="1">
      <alignment horizontal="right" vertical="top"/>
      <protection locked="0"/>
    </xf>
    <xf numFmtId="0" fontId="4" fillId="7" borderId="1" xfId="0" applyFont="1" applyFill="1" applyBorder="1" applyAlignment="1">
      <alignment horizontal="right" vertical="top"/>
    </xf>
    <xf numFmtId="0" fontId="4" fillId="8" borderId="0" xfId="0" applyFont="1" applyFill="1" applyBorder="1" applyAlignment="1">
      <alignment vertical="top"/>
    </xf>
    <xf numFmtId="0" fontId="0" fillId="9" borderId="0" xfId="0" applyFont="1" applyFill="1" applyAlignment="1"/>
    <xf numFmtId="0" fontId="8" fillId="2" borderId="1" xfId="0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9"/>
  <sheetViews>
    <sheetView tabSelected="1" topLeftCell="A4" zoomScale="115" zoomScaleNormal="115" workbookViewId="0">
      <selection activeCell="B15" sqref="B15"/>
    </sheetView>
  </sheetViews>
  <sheetFormatPr defaultColWidth="14.42578125" defaultRowHeight="15.75" customHeight="1" x14ac:dyDescent="0.2"/>
  <cols>
    <col min="1" max="1" width="30.28515625" style="20" customWidth="1"/>
    <col min="2" max="2" width="17.28515625" style="20" customWidth="1"/>
    <col min="3" max="3" width="17.140625" style="20" customWidth="1"/>
    <col min="4" max="16384" width="14.42578125" style="20"/>
  </cols>
  <sheetData>
    <row r="1" spans="1:3" ht="12.75" x14ac:dyDescent="0.2">
      <c r="A1" s="18" t="s">
        <v>0</v>
      </c>
      <c r="B1" s="34" t="s">
        <v>61</v>
      </c>
      <c r="C1" s="19" t="s">
        <v>2</v>
      </c>
    </row>
    <row r="2" spans="1:3" ht="12.75" x14ac:dyDescent="0.2">
      <c r="A2" s="21" t="s">
        <v>10</v>
      </c>
      <c r="B2" s="16">
        <v>4.2</v>
      </c>
      <c r="C2" s="22">
        <f>SUM(Útreikningatafla!J3+Útreikningatafla!J4)</f>
        <v>27.099130434782609</v>
      </c>
    </row>
    <row r="3" spans="1:3" ht="12.75" x14ac:dyDescent="0.2">
      <c r="A3" s="21" t="s">
        <v>13</v>
      </c>
      <c r="B3" s="16">
        <v>6</v>
      </c>
      <c r="C3" s="22">
        <f>SUM(Útreikningatafla!J5+Útreikningatafla!J6)</f>
        <v>4.1086956521739131</v>
      </c>
    </row>
    <row r="4" spans="1:3" ht="12.75" x14ac:dyDescent="0.2">
      <c r="A4" s="21" t="s">
        <v>14</v>
      </c>
      <c r="B4" s="16">
        <v>4.2</v>
      </c>
      <c r="C4" s="22">
        <f>SUM(Útreikningatafla!J7+Útreikningatafla!J8+Útreikningatafla!J9+Útreikningatafla!J10+Útreikningatafla!J11+Útreikningatafla!J12)</f>
        <v>32.115565217391307</v>
      </c>
    </row>
    <row r="5" spans="1:3" ht="12.75" x14ac:dyDescent="0.2">
      <c r="A5" s="23"/>
      <c r="B5" s="24"/>
      <c r="C5" s="25"/>
    </row>
    <row r="6" spans="1:3" ht="12.75" x14ac:dyDescent="0.2">
      <c r="A6" s="23"/>
      <c r="B6" s="24"/>
      <c r="C6" s="25"/>
    </row>
    <row r="7" spans="1:3" ht="12.75" x14ac:dyDescent="0.2">
      <c r="A7" s="26" t="s">
        <v>16</v>
      </c>
      <c r="B7" s="24"/>
      <c r="C7" s="25"/>
    </row>
    <row r="8" spans="1:3" ht="22.5" x14ac:dyDescent="0.2">
      <c r="A8" s="27" t="s">
        <v>17</v>
      </c>
      <c r="B8" s="17">
        <v>2</v>
      </c>
      <c r="C8" s="22">
        <f>Útreikningatafla!J15</f>
        <v>4.839130434782609</v>
      </c>
    </row>
    <row r="9" spans="1:3" ht="22.5" x14ac:dyDescent="0.2">
      <c r="A9" s="27" t="s">
        <v>18</v>
      </c>
      <c r="B9" s="17">
        <v>5</v>
      </c>
      <c r="C9" s="22">
        <f>Útreikningatafla!J16</f>
        <v>12.097826086956522</v>
      </c>
    </row>
    <row r="10" spans="1:3" ht="12.75" x14ac:dyDescent="0.2">
      <c r="A10" s="23"/>
      <c r="B10" s="24"/>
      <c r="C10" s="25"/>
    </row>
    <row r="11" spans="1:3" ht="12.75" x14ac:dyDescent="0.2">
      <c r="A11" s="23"/>
      <c r="B11" s="24"/>
      <c r="C11" s="25"/>
    </row>
    <row r="12" spans="1:3" ht="12.75" x14ac:dyDescent="0.2">
      <c r="A12" s="26" t="s">
        <v>19</v>
      </c>
      <c r="B12" s="24"/>
      <c r="C12" s="25"/>
    </row>
    <row r="13" spans="1:3" ht="12.75" x14ac:dyDescent="0.2">
      <c r="A13" s="27" t="s">
        <v>20</v>
      </c>
      <c r="B13" s="17">
        <v>4.2</v>
      </c>
      <c r="C13" s="22">
        <f>Útreikningatafla!J19</f>
        <v>7.5006521739130427</v>
      </c>
    </row>
    <row r="14" spans="1:3" ht="12.75" x14ac:dyDescent="0.2">
      <c r="A14" s="27" t="s">
        <v>22</v>
      </c>
      <c r="B14" s="16">
        <v>0</v>
      </c>
      <c r="C14" s="22">
        <f>SUM(Útreikningatafla!J20+Útreikningatafla!J21)</f>
        <v>0</v>
      </c>
    </row>
    <row r="15" spans="1:3" ht="12.75" x14ac:dyDescent="0.2">
      <c r="A15" s="27" t="s">
        <v>23</v>
      </c>
      <c r="B15" s="17">
        <v>4.2</v>
      </c>
      <c r="C15" s="22">
        <f>Útreikningatafla!J22</f>
        <v>4.839130434782609</v>
      </c>
    </row>
    <row r="16" spans="1:3" ht="12.75" x14ac:dyDescent="0.2">
      <c r="A16" s="27" t="s">
        <v>24</v>
      </c>
      <c r="B16" s="17">
        <v>0</v>
      </c>
      <c r="C16" s="22">
        <f>Útreikningatafla!J23</f>
        <v>0</v>
      </c>
    </row>
    <row r="17" spans="1:3" ht="22.5" x14ac:dyDescent="0.2">
      <c r="A17" s="27" t="s">
        <v>25</v>
      </c>
      <c r="B17" s="17">
        <v>0</v>
      </c>
      <c r="C17" s="22">
        <f>Útreikningatafla!J24</f>
        <v>0</v>
      </c>
    </row>
    <row r="18" spans="1:3" ht="12.75" customHeight="1" x14ac:dyDescent="0.2">
      <c r="A18" s="27" t="s">
        <v>27</v>
      </c>
      <c r="B18" s="17">
        <v>0</v>
      </c>
      <c r="C18" s="22">
        <f>Útreikningatafla!J25</f>
        <v>0</v>
      </c>
    </row>
    <row r="19" spans="1:3" ht="22.5" x14ac:dyDescent="0.2">
      <c r="A19" s="27" t="s">
        <v>28</v>
      </c>
      <c r="B19" s="17">
        <v>0</v>
      </c>
      <c r="C19" s="22">
        <f>Útreikningatafla!J26</f>
        <v>0</v>
      </c>
    </row>
    <row r="20" spans="1:3" ht="12.75" x14ac:dyDescent="0.2">
      <c r="A20" s="27" t="s">
        <v>30</v>
      </c>
      <c r="B20" s="17">
        <v>0</v>
      </c>
      <c r="C20" s="22">
        <f>Útreikningatafla!J27</f>
        <v>0</v>
      </c>
    </row>
    <row r="21" spans="1:3" ht="12.75" x14ac:dyDescent="0.2">
      <c r="A21" s="27" t="s">
        <v>31</v>
      </c>
      <c r="B21" s="17">
        <v>1</v>
      </c>
      <c r="C21" s="22">
        <f>Útreikningatafla!J28</f>
        <v>2.4195652173913045</v>
      </c>
    </row>
    <row r="22" spans="1:3" ht="12.75" x14ac:dyDescent="0.2">
      <c r="A22" s="27" t="s">
        <v>32</v>
      </c>
      <c r="B22" s="17">
        <v>0</v>
      </c>
      <c r="C22" s="22">
        <f>Útreikningatafla!J29</f>
        <v>0</v>
      </c>
    </row>
    <row r="23" spans="1:3" ht="22.5" x14ac:dyDescent="0.2">
      <c r="A23" s="27" t="s">
        <v>33</v>
      </c>
      <c r="B23" s="17">
        <v>0</v>
      </c>
      <c r="C23" s="22">
        <f>Útreikningatafla!J30</f>
        <v>0</v>
      </c>
    </row>
    <row r="24" spans="1:3" ht="12.75" x14ac:dyDescent="0.2">
      <c r="A24" s="27" t="s">
        <v>35</v>
      </c>
      <c r="B24" s="17">
        <v>1</v>
      </c>
      <c r="C24" s="22">
        <f>Útreikningatafla!J31</f>
        <v>2.4195652173913045</v>
      </c>
    </row>
    <row r="25" spans="1:3" ht="12.75" x14ac:dyDescent="0.2">
      <c r="A25" s="23"/>
      <c r="B25" s="24"/>
      <c r="C25" s="25"/>
    </row>
    <row r="26" spans="1:3" ht="12.75" x14ac:dyDescent="0.2">
      <c r="A26" s="21" t="s">
        <v>36</v>
      </c>
      <c r="B26" s="24"/>
      <c r="C26" s="22">
        <f>SUM(C2:C24)</f>
        <v>97.439260869565217</v>
      </c>
    </row>
    <row r="27" spans="1:3" ht="12.75" x14ac:dyDescent="0.2">
      <c r="A27" s="23"/>
      <c r="B27" s="28"/>
      <c r="C27" s="29"/>
    </row>
    <row r="28" spans="1:3" ht="12.75" x14ac:dyDescent="0.2">
      <c r="A28" s="21" t="s">
        <v>38</v>
      </c>
      <c r="B28" s="28"/>
      <c r="C28" s="29"/>
    </row>
    <row r="29" spans="1:3" ht="12.75" x14ac:dyDescent="0.2">
      <c r="A29" s="21" t="s">
        <v>39</v>
      </c>
      <c r="B29" s="28"/>
      <c r="C29" s="29"/>
    </row>
  </sheetData>
  <sheetProtection algorithmName="SHA-512" hashValue="+8I2P4ElXS+q1aVCgvRvUmJtB5LL6maDSPYgmZASc46D9+/k6II4ri/OHqv2XAv+NPR21gFONqIEks2S/C418Q==" saltValue="Hteg+DkcBDp2awyujxYGnw==" spinCount="100000" sheet="1" objects="1" scenarios="1" selectLockedCells="1"/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36"/>
  <sheetViews>
    <sheetView topLeftCell="A4" workbookViewId="0">
      <selection activeCell="G19" sqref="G19"/>
    </sheetView>
  </sheetViews>
  <sheetFormatPr defaultColWidth="14.42578125" defaultRowHeight="15.75" customHeight="1" x14ac:dyDescent="0.2"/>
  <cols>
    <col min="1" max="1" width="33.140625" customWidth="1"/>
    <col min="2" max="2" width="18.140625" bestFit="1" customWidth="1"/>
    <col min="6" max="6" width="15.85546875" customWidth="1"/>
    <col min="7" max="7" width="23.85546875" bestFit="1" customWidth="1"/>
  </cols>
  <sheetData>
    <row r="1" spans="1:10" ht="12.75" x14ac:dyDescent="0.2">
      <c r="A1" s="1"/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11</v>
      </c>
    </row>
    <row r="2" spans="1:10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12.75" x14ac:dyDescent="0.2">
      <c r="A3" s="3" t="s">
        <v>12</v>
      </c>
      <c r="B3" s="5"/>
      <c r="C3" s="6">
        <v>4</v>
      </c>
      <c r="D3" s="6">
        <v>1.55</v>
      </c>
      <c r="E3" s="31">
        <f>Reiknivél!B2</f>
        <v>4.2</v>
      </c>
      <c r="F3" s="6">
        <f t="shared" ref="F3:F4" si="0">C3*D3*E3</f>
        <v>26.040000000000003</v>
      </c>
      <c r="G3" s="6">
        <v>10.6</v>
      </c>
      <c r="H3" s="8">
        <f t="shared" ref="H3:H12" si="1">F3*G3</f>
        <v>276.024</v>
      </c>
      <c r="I3" s="6">
        <v>1840</v>
      </c>
      <c r="J3" s="7">
        <f t="shared" ref="J3:J12" si="2">(H3/I3)*100</f>
        <v>15.001304347826085</v>
      </c>
    </row>
    <row r="4" spans="1:10" ht="12.75" x14ac:dyDescent="0.2">
      <c r="A4" s="10" t="s">
        <v>15</v>
      </c>
      <c r="B4" s="5"/>
      <c r="C4" s="6">
        <v>5</v>
      </c>
      <c r="D4" s="6">
        <v>1</v>
      </c>
      <c r="E4" s="31">
        <f>Reiknivél!B2</f>
        <v>4.2</v>
      </c>
      <c r="F4" s="6">
        <f t="shared" si="0"/>
        <v>21</v>
      </c>
      <c r="G4" s="6">
        <v>10.6</v>
      </c>
      <c r="H4" s="8">
        <f t="shared" si="1"/>
        <v>222.6</v>
      </c>
      <c r="I4" s="6">
        <v>1840</v>
      </c>
      <c r="J4" s="7">
        <f t="shared" si="2"/>
        <v>12.097826086956522</v>
      </c>
    </row>
    <row r="5" spans="1:10" ht="12.75" x14ac:dyDescent="0.2">
      <c r="A5" s="3" t="s">
        <v>21</v>
      </c>
      <c r="B5" s="6">
        <v>4</v>
      </c>
      <c r="C5" s="5"/>
      <c r="D5" s="6">
        <v>1.9</v>
      </c>
      <c r="E5" s="6">
        <v>1</v>
      </c>
      <c r="F5" s="6">
        <f t="shared" ref="F5:F6" si="3">B5*D5*E5</f>
        <v>7.6</v>
      </c>
      <c r="G5" s="31">
        <f>Reiknivél!B3</f>
        <v>6</v>
      </c>
      <c r="H5" s="8">
        <f t="shared" si="1"/>
        <v>45.599999999999994</v>
      </c>
      <c r="I5" s="6">
        <v>1840</v>
      </c>
      <c r="J5" s="7">
        <f t="shared" si="2"/>
        <v>2.4782608695652173</v>
      </c>
    </row>
    <row r="6" spans="1:10" ht="12.75" x14ac:dyDescent="0.2">
      <c r="A6" s="10" t="s">
        <v>26</v>
      </c>
      <c r="B6" s="6">
        <v>5</v>
      </c>
      <c r="C6" s="5"/>
      <c r="D6" s="6">
        <v>1</v>
      </c>
      <c r="E6" s="6">
        <v>1</v>
      </c>
      <c r="F6" s="6">
        <f t="shared" si="3"/>
        <v>5</v>
      </c>
      <c r="G6" s="31">
        <f>Reiknivél!B3</f>
        <v>6</v>
      </c>
      <c r="H6" s="8">
        <f t="shared" si="1"/>
        <v>30</v>
      </c>
      <c r="I6" s="6">
        <v>1840</v>
      </c>
      <c r="J6" s="7">
        <f t="shared" si="2"/>
        <v>1.6304347826086956</v>
      </c>
    </row>
    <row r="7" spans="1:10" ht="12.75" x14ac:dyDescent="0.2">
      <c r="A7" s="3" t="s">
        <v>29</v>
      </c>
      <c r="B7" s="5"/>
      <c r="C7" s="6">
        <v>4</v>
      </c>
      <c r="D7" s="6">
        <v>1.33</v>
      </c>
      <c r="E7" s="31">
        <f>Reiknivél!B4</f>
        <v>4.2</v>
      </c>
      <c r="F7" s="11">
        <f t="shared" ref="F7:F10" si="4">C7*D7*E7</f>
        <v>22.344000000000001</v>
      </c>
      <c r="G7" s="6">
        <v>10.6</v>
      </c>
      <c r="H7" s="8">
        <f t="shared" si="1"/>
        <v>236.84640000000002</v>
      </c>
      <c r="I7" s="6">
        <v>1840</v>
      </c>
      <c r="J7" s="7">
        <f t="shared" si="2"/>
        <v>12.87208695652174</v>
      </c>
    </row>
    <row r="8" spans="1:10" ht="12.75" x14ac:dyDescent="0.2">
      <c r="A8" s="10" t="s">
        <v>34</v>
      </c>
      <c r="B8" s="5"/>
      <c r="C8" s="6">
        <v>2</v>
      </c>
      <c r="D8" s="6">
        <v>1</v>
      </c>
      <c r="E8" s="31">
        <f>Reiknivél!B4</f>
        <v>4.2</v>
      </c>
      <c r="F8" s="11">
        <f t="shared" si="4"/>
        <v>8.4</v>
      </c>
      <c r="G8" s="6">
        <v>10.6</v>
      </c>
      <c r="H8" s="8">
        <f t="shared" si="1"/>
        <v>89.04</v>
      </c>
      <c r="I8" s="6">
        <v>1840</v>
      </c>
      <c r="J8" s="7">
        <f t="shared" si="2"/>
        <v>4.839130434782609</v>
      </c>
    </row>
    <row r="9" spans="1:10" ht="12.75" x14ac:dyDescent="0.2">
      <c r="A9" s="10" t="s">
        <v>37</v>
      </c>
      <c r="B9" s="5"/>
      <c r="C9" s="6">
        <v>1</v>
      </c>
      <c r="D9" s="6">
        <v>1</v>
      </c>
      <c r="E9" s="31">
        <f>Reiknivél!B4</f>
        <v>4.2</v>
      </c>
      <c r="F9" s="11">
        <f t="shared" si="4"/>
        <v>4.2</v>
      </c>
      <c r="G9" s="6">
        <v>10.6</v>
      </c>
      <c r="H9" s="8">
        <f t="shared" si="1"/>
        <v>44.52</v>
      </c>
      <c r="I9" s="6">
        <v>1840</v>
      </c>
      <c r="J9" s="7">
        <f t="shared" si="2"/>
        <v>2.4195652173913045</v>
      </c>
    </row>
    <row r="10" spans="1:10" ht="22.5" x14ac:dyDescent="0.2">
      <c r="A10" s="10" t="s">
        <v>40</v>
      </c>
      <c r="B10" s="5"/>
      <c r="C10" s="6">
        <v>1</v>
      </c>
      <c r="D10" s="6">
        <v>1</v>
      </c>
      <c r="E10" s="31">
        <f>Reiknivél!B4</f>
        <v>4.2</v>
      </c>
      <c r="F10" s="11">
        <f t="shared" si="4"/>
        <v>4.2</v>
      </c>
      <c r="G10" s="6">
        <v>10.6</v>
      </c>
      <c r="H10" s="8">
        <f t="shared" si="1"/>
        <v>44.52</v>
      </c>
      <c r="I10" s="6">
        <v>1840</v>
      </c>
      <c r="J10" s="7">
        <f t="shared" si="2"/>
        <v>2.4195652173913045</v>
      </c>
    </row>
    <row r="11" spans="1:10" ht="22.5" x14ac:dyDescent="0.2">
      <c r="A11" s="10" t="s">
        <v>41</v>
      </c>
      <c r="B11" s="6">
        <v>4</v>
      </c>
      <c r="C11" s="5"/>
      <c r="D11" s="6">
        <v>1.55</v>
      </c>
      <c r="E11" s="6">
        <f>IF(Reiknivél!B4&gt;0,2,0)</f>
        <v>2</v>
      </c>
      <c r="F11" s="6">
        <f>B11*D11*E11</f>
        <v>12.4</v>
      </c>
      <c r="G11" s="6">
        <v>2</v>
      </c>
      <c r="H11" s="8">
        <f t="shared" si="1"/>
        <v>24.8</v>
      </c>
      <c r="I11" s="6">
        <v>1840</v>
      </c>
      <c r="J11" s="7">
        <f t="shared" si="2"/>
        <v>1.3478260869565217</v>
      </c>
    </row>
    <row r="12" spans="1:10" ht="12.75" x14ac:dyDescent="0.2">
      <c r="A12" s="10" t="s">
        <v>42</v>
      </c>
      <c r="B12" s="5"/>
      <c r="C12" s="6">
        <v>4</v>
      </c>
      <c r="D12" s="6">
        <v>1</v>
      </c>
      <c r="E12" s="31">
        <f>Reiknivél!B4</f>
        <v>4.2</v>
      </c>
      <c r="F12" s="11">
        <f>C12*D12*E12</f>
        <v>16.8</v>
      </c>
      <c r="G12" s="6">
        <v>9</v>
      </c>
      <c r="H12" s="8">
        <f t="shared" si="1"/>
        <v>151.20000000000002</v>
      </c>
      <c r="I12" s="6">
        <v>1840</v>
      </c>
      <c r="J12" s="7">
        <f t="shared" si="2"/>
        <v>8.2173913043478262</v>
      </c>
    </row>
    <row r="13" spans="1:10" ht="12.75" x14ac:dyDescent="0.2">
      <c r="A13" s="9"/>
      <c r="B13" s="5"/>
      <c r="C13" s="5"/>
      <c r="D13" s="5"/>
      <c r="E13" s="5"/>
      <c r="F13" s="5"/>
      <c r="G13" s="5"/>
      <c r="H13" s="5"/>
      <c r="I13" s="5"/>
      <c r="J13" s="12"/>
    </row>
    <row r="14" spans="1:10" ht="12.75" x14ac:dyDescent="0.2">
      <c r="A14" s="3" t="s">
        <v>16</v>
      </c>
      <c r="B14" s="5"/>
      <c r="C14" s="5"/>
      <c r="D14" s="5"/>
      <c r="E14" s="5"/>
      <c r="F14" s="5"/>
      <c r="G14" s="5"/>
      <c r="H14" s="5"/>
      <c r="I14" s="5"/>
      <c r="J14" s="12"/>
    </row>
    <row r="15" spans="1:10" ht="22.5" x14ac:dyDescent="0.2">
      <c r="A15" s="10" t="s">
        <v>43</v>
      </c>
      <c r="B15" s="5"/>
      <c r="C15" s="31">
        <f>Reiknivél!B8</f>
        <v>2</v>
      </c>
      <c r="D15" s="6">
        <v>1</v>
      </c>
      <c r="E15" s="6">
        <v>4.2</v>
      </c>
      <c r="F15" s="11">
        <f t="shared" ref="F15:F16" si="5">C15*D15*E15</f>
        <v>8.4</v>
      </c>
      <c r="G15" s="6">
        <v>10.6</v>
      </c>
      <c r="H15" s="8">
        <f t="shared" ref="H15:H16" si="6">F15*G15</f>
        <v>89.04</v>
      </c>
      <c r="I15" s="6">
        <v>1840</v>
      </c>
      <c r="J15" s="7">
        <f t="shared" ref="J15:J16" si="7">(H15/I15)*100</f>
        <v>4.839130434782609</v>
      </c>
    </row>
    <row r="16" spans="1:10" ht="22.5" x14ac:dyDescent="0.2">
      <c r="A16" s="10" t="s">
        <v>44</v>
      </c>
      <c r="B16" s="5"/>
      <c r="C16" s="31">
        <f>Reiknivél!B9</f>
        <v>5</v>
      </c>
      <c r="D16" s="6">
        <v>1</v>
      </c>
      <c r="E16" s="6">
        <v>4.2</v>
      </c>
      <c r="F16" s="11">
        <f t="shared" si="5"/>
        <v>21</v>
      </c>
      <c r="G16" s="6">
        <v>10.6</v>
      </c>
      <c r="H16" s="8">
        <f t="shared" si="6"/>
        <v>222.6</v>
      </c>
      <c r="I16" s="6">
        <v>1840</v>
      </c>
      <c r="J16" s="7">
        <f t="shared" si="7"/>
        <v>12.097826086956522</v>
      </c>
    </row>
    <row r="17" spans="1:10" ht="12.75" x14ac:dyDescent="0.2">
      <c r="A17" s="9"/>
      <c r="B17" s="5"/>
      <c r="C17" s="5"/>
      <c r="D17" s="5"/>
      <c r="E17" s="5"/>
      <c r="F17" s="5"/>
      <c r="G17" s="5"/>
      <c r="H17" s="5"/>
      <c r="I17" s="5"/>
      <c r="J17" s="12"/>
    </row>
    <row r="18" spans="1:10" ht="12.75" x14ac:dyDescent="0.2">
      <c r="A18" s="3" t="s">
        <v>45</v>
      </c>
      <c r="B18" s="5"/>
      <c r="C18" s="5"/>
      <c r="D18" s="5"/>
      <c r="E18" s="5"/>
      <c r="F18" s="5"/>
      <c r="G18" s="5"/>
      <c r="H18" s="5"/>
      <c r="I18" s="5"/>
      <c r="J18" s="12"/>
    </row>
    <row r="19" spans="1:10" ht="12.75" x14ac:dyDescent="0.2">
      <c r="A19" s="10" t="s">
        <v>46</v>
      </c>
      <c r="B19" s="5"/>
      <c r="C19" s="6">
        <v>2</v>
      </c>
      <c r="D19" s="6">
        <v>1.55</v>
      </c>
      <c r="E19" s="31">
        <f>Reiknivél!B13</f>
        <v>4.2</v>
      </c>
      <c r="F19" s="11">
        <f t="shared" ref="F19:F31" si="8">C19*D19*E19</f>
        <v>13.020000000000001</v>
      </c>
      <c r="G19" s="30">
        <v>10.6</v>
      </c>
      <c r="H19" s="8">
        <f t="shared" ref="H19:H31" si="9">F19*G19</f>
        <v>138.012</v>
      </c>
      <c r="I19" s="6">
        <v>1840</v>
      </c>
      <c r="J19" s="7">
        <f t="shared" ref="J19:J31" si="10">(H19/I19)*100</f>
        <v>7.5006521739130427</v>
      </c>
    </row>
    <row r="20" spans="1:10" ht="12.75" x14ac:dyDescent="0.2">
      <c r="A20" s="10" t="s">
        <v>57</v>
      </c>
      <c r="B20" s="5"/>
      <c r="C20" s="6">
        <v>3</v>
      </c>
      <c r="D20" s="6">
        <v>1.33</v>
      </c>
      <c r="E20" s="31">
        <f>Reiknivél!B14</f>
        <v>0</v>
      </c>
      <c r="F20" s="11">
        <f t="shared" si="8"/>
        <v>0</v>
      </c>
      <c r="G20" s="6">
        <v>10.6</v>
      </c>
      <c r="H20" s="8">
        <f t="shared" si="9"/>
        <v>0</v>
      </c>
      <c r="I20" s="6">
        <v>1840</v>
      </c>
      <c r="J20" s="7">
        <f t="shared" si="10"/>
        <v>0</v>
      </c>
    </row>
    <row r="21" spans="1:10" ht="12.75" x14ac:dyDescent="0.2">
      <c r="A21" s="10" t="s">
        <v>58</v>
      </c>
      <c r="B21" s="5"/>
      <c r="C21" s="6">
        <v>3</v>
      </c>
      <c r="D21" s="6">
        <v>1</v>
      </c>
      <c r="E21" s="31">
        <f>Reiknivél!B14</f>
        <v>0</v>
      </c>
      <c r="F21" s="11">
        <f t="shared" si="8"/>
        <v>0</v>
      </c>
      <c r="G21" s="6">
        <v>10.6</v>
      </c>
      <c r="H21" s="8">
        <f t="shared" si="9"/>
        <v>0</v>
      </c>
      <c r="I21" s="6">
        <v>1840</v>
      </c>
      <c r="J21" s="7">
        <f t="shared" si="10"/>
        <v>0</v>
      </c>
    </row>
    <row r="22" spans="1:10" ht="22.5" x14ac:dyDescent="0.2">
      <c r="A22" s="10" t="s">
        <v>47</v>
      </c>
      <c r="B22" s="5"/>
      <c r="C22" s="6">
        <v>2</v>
      </c>
      <c r="D22" s="6">
        <v>1</v>
      </c>
      <c r="E22" s="31">
        <f>Reiknivél!B15</f>
        <v>4.2</v>
      </c>
      <c r="F22" s="11">
        <f t="shared" si="8"/>
        <v>8.4</v>
      </c>
      <c r="G22" s="30">
        <v>10.6</v>
      </c>
      <c r="H22" s="8">
        <f t="shared" si="9"/>
        <v>89.04</v>
      </c>
      <c r="I22" s="6">
        <v>1840</v>
      </c>
      <c r="J22" s="7">
        <f t="shared" si="10"/>
        <v>4.839130434782609</v>
      </c>
    </row>
    <row r="23" spans="1:10" ht="12.75" x14ac:dyDescent="0.2">
      <c r="A23" s="10" t="s">
        <v>48</v>
      </c>
      <c r="B23" s="5"/>
      <c r="C23" s="6">
        <v>4</v>
      </c>
      <c r="D23" s="6">
        <v>1</v>
      </c>
      <c r="E23" s="31">
        <f>Reiknivél!B16</f>
        <v>0</v>
      </c>
      <c r="F23" s="11">
        <f t="shared" si="8"/>
        <v>0</v>
      </c>
      <c r="G23" s="30">
        <v>10.6</v>
      </c>
      <c r="H23" s="8">
        <f t="shared" si="9"/>
        <v>0</v>
      </c>
      <c r="I23" s="6">
        <v>1840</v>
      </c>
      <c r="J23" s="7">
        <f t="shared" si="10"/>
        <v>0</v>
      </c>
    </row>
    <row r="24" spans="1:10" ht="22.5" x14ac:dyDescent="0.2">
      <c r="A24" s="10" t="s">
        <v>49</v>
      </c>
      <c r="B24" s="5"/>
      <c r="C24" s="31">
        <f>Reiknivél!B17</f>
        <v>0</v>
      </c>
      <c r="D24" s="6">
        <v>1</v>
      </c>
      <c r="E24" s="6">
        <v>4.2</v>
      </c>
      <c r="F24" s="11">
        <f t="shared" si="8"/>
        <v>0</v>
      </c>
      <c r="G24" s="6">
        <v>10.6</v>
      </c>
      <c r="H24" s="8">
        <f t="shared" si="9"/>
        <v>0</v>
      </c>
      <c r="I24" s="6">
        <v>1840</v>
      </c>
      <c r="J24" s="7">
        <f t="shared" si="10"/>
        <v>0</v>
      </c>
    </row>
    <row r="25" spans="1:10" ht="12.75" x14ac:dyDescent="0.2">
      <c r="A25" s="10" t="s">
        <v>50</v>
      </c>
      <c r="B25" s="5"/>
      <c r="C25" s="31">
        <f>Reiknivél!B18</f>
        <v>0</v>
      </c>
      <c r="D25" s="6">
        <v>1</v>
      </c>
      <c r="E25" s="6">
        <v>4.2</v>
      </c>
      <c r="F25" s="11">
        <f t="shared" si="8"/>
        <v>0</v>
      </c>
      <c r="G25" s="6">
        <v>10.6</v>
      </c>
      <c r="H25" s="8">
        <f t="shared" si="9"/>
        <v>0</v>
      </c>
      <c r="I25" s="6">
        <v>1840</v>
      </c>
      <c r="J25" s="7">
        <f t="shared" si="10"/>
        <v>0</v>
      </c>
    </row>
    <row r="26" spans="1:10" ht="22.5" x14ac:dyDescent="0.2">
      <c r="A26" s="10" t="s">
        <v>51</v>
      </c>
      <c r="B26" s="5"/>
      <c r="C26" s="31">
        <f>Reiknivél!B19</f>
        <v>0</v>
      </c>
      <c r="D26" s="6">
        <v>1</v>
      </c>
      <c r="E26" s="6">
        <v>4.2</v>
      </c>
      <c r="F26" s="11">
        <f t="shared" si="8"/>
        <v>0</v>
      </c>
      <c r="G26" s="6">
        <v>10.6</v>
      </c>
      <c r="H26" s="8">
        <f t="shared" si="9"/>
        <v>0</v>
      </c>
      <c r="I26" s="6">
        <v>1840</v>
      </c>
      <c r="J26" s="7">
        <f t="shared" si="10"/>
        <v>0</v>
      </c>
    </row>
    <row r="27" spans="1:10" ht="12.75" x14ac:dyDescent="0.2">
      <c r="A27" s="10" t="s">
        <v>52</v>
      </c>
      <c r="B27" s="5"/>
      <c r="C27" s="31">
        <f>Reiknivél!B20</f>
        <v>0</v>
      </c>
      <c r="D27" s="6">
        <v>1</v>
      </c>
      <c r="E27" s="6">
        <v>4.2</v>
      </c>
      <c r="F27" s="11">
        <f t="shared" si="8"/>
        <v>0</v>
      </c>
      <c r="G27" s="6">
        <v>10.6</v>
      </c>
      <c r="H27" s="8">
        <f t="shared" si="9"/>
        <v>0</v>
      </c>
      <c r="I27" s="6">
        <v>1840</v>
      </c>
      <c r="J27" s="7">
        <f t="shared" si="10"/>
        <v>0</v>
      </c>
    </row>
    <row r="28" spans="1:10" ht="12.75" x14ac:dyDescent="0.2">
      <c r="A28" s="10" t="s">
        <v>53</v>
      </c>
      <c r="B28" s="5"/>
      <c r="C28" s="31">
        <f>Reiknivél!B21</f>
        <v>1</v>
      </c>
      <c r="D28" s="6">
        <v>1</v>
      </c>
      <c r="E28" s="6">
        <v>4.2</v>
      </c>
      <c r="F28" s="11">
        <f t="shared" si="8"/>
        <v>4.2</v>
      </c>
      <c r="G28" s="6">
        <v>10.6</v>
      </c>
      <c r="H28" s="8">
        <f t="shared" si="9"/>
        <v>44.52</v>
      </c>
      <c r="I28" s="6">
        <v>1840</v>
      </c>
      <c r="J28" s="7">
        <f t="shared" si="10"/>
        <v>2.4195652173913045</v>
      </c>
    </row>
    <row r="29" spans="1:10" ht="12.75" x14ac:dyDescent="0.2">
      <c r="A29" s="10" t="s">
        <v>54</v>
      </c>
      <c r="B29" s="5"/>
      <c r="C29" s="31">
        <f>Reiknivél!B22</f>
        <v>0</v>
      </c>
      <c r="D29" s="6">
        <v>1</v>
      </c>
      <c r="E29" s="6">
        <v>4.2</v>
      </c>
      <c r="F29" s="11">
        <f t="shared" si="8"/>
        <v>0</v>
      </c>
      <c r="G29" s="6">
        <v>10.6</v>
      </c>
      <c r="H29" s="8">
        <f t="shared" si="9"/>
        <v>0</v>
      </c>
      <c r="I29" s="6">
        <v>1840</v>
      </c>
      <c r="J29" s="7">
        <f t="shared" si="10"/>
        <v>0</v>
      </c>
    </row>
    <row r="30" spans="1:10" ht="12.75" x14ac:dyDescent="0.2">
      <c r="A30" s="10" t="s">
        <v>55</v>
      </c>
      <c r="B30" s="5"/>
      <c r="C30" s="31">
        <f>Reiknivél!B23</f>
        <v>0</v>
      </c>
      <c r="D30" s="6">
        <v>1</v>
      </c>
      <c r="E30" s="6">
        <v>4.2</v>
      </c>
      <c r="F30" s="11">
        <f t="shared" si="8"/>
        <v>0</v>
      </c>
      <c r="G30" s="6">
        <v>10.6</v>
      </c>
      <c r="H30" s="8">
        <f t="shared" si="9"/>
        <v>0</v>
      </c>
      <c r="I30" s="6">
        <v>1840</v>
      </c>
      <c r="J30" s="7">
        <f t="shared" si="10"/>
        <v>0</v>
      </c>
    </row>
    <row r="31" spans="1:10" ht="12.75" x14ac:dyDescent="0.2">
      <c r="A31" s="10" t="s">
        <v>56</v>
      </c>
      <c r="B31" s="5"/>
      <c r="C31" s="31">
        <f>Reiknivél!B24</f>
        <v>1</v>
      </c>
      <c r="D31" s="6">
        <v>1</v>
      </c>
      <c r="E31" s="6">
        <v>4.2</v>
      </c>
      <c r="F31" s="11">
        <f t="shared" si="8"/>
        <v>4.2</v>
      </c>
      <c r="G31" s="6">
        <v>10.6</v>
      </c>
      <c r="H31" s="8">
        <f t="shared" si="9"/>
        <v>44.52</v>
      </c>
      <c r="I31" s="6">
        <v>1840</v>
      </c>
      <c r="J31" s="7">
        <f t="shared" si="10"/>
        <v>2.4195652173913045</v>
      </c>
    </row>
    <row r="32" spans="1:10" ht="12.75" x14ac:dyDescent="0.2">
      <c r="A32" s="3" t="s">
        <v>36</v>
      </c>
      <c r="B32" s="5"/>
      <c r="C32" s="5"/>
      <c r="D32" s="5"/>
      <c r="E32" s="5"/>
      <c r="F32" s="5"/>
      <c r="G32" s="5"/>
      <c r="H32" s="13">
        <f>SUM(H3:H31)</f>
        <v>1792.8823999999997</v>
      </c>
      <c r="I32" s="14">
        <v>1840</v>
      </c>
      <c r="J32" s="15">
        <f>SUM(J3:J31)</f>
        <v>97.439260869565217</v>
      </c>
    </row>
    <row r="34" spans="1:1" ht="15.75" customHeight="1" x14ac:dyDescent="0.2">
      <c r="A34" s="32" t="s">
        <v>59</v>
      </c>
    </row>
    <row r="35" spans="1:1" ht="15.75" customHeight="1" x14ac:dyDescent="0.2">
      <c r="A35" s="32" t="s">
        <v>60</v>
      </c>
    </row>
    <row r="36" spans="1:1" ht="15.75" customHeight="1" x14ac:dyDescent="0.2">
      <c r="A36" s="33"/>
    </row>
  </sheetData>
  <sheetProtection algorithmName="SHA-512" hashValue="dx9zUjfWDRH26jhXrcac6a2rUftBWIALDn6nxx1Lp5FmcSOrWgfCqs4OpLToeirhWSE9dBb+9mJpMA96PXApZw==" saltValue="wFdUPlXIE2oiwx1pssg0P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Reiknivél</vt:lpstr>
      <vt:lpstr>Útreikningatafla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Þorvaldur Örn</dc:creator>
  <cp:lastModifiedBy>Björg Óskarsdóttir</cp:lastModifiedBy>
  <dcterms:created xsi:type="dcterms:W3CDTF">2020-06-23T12:20:00Z</dcterms:created>
  <dcterms:modified xsi:type="dcterms:W3CDTF">2020-07-03T14:25:04Z</dcterms:modified>
</cp:coreProperties>
</file>